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7970" windowHeight="8040"/>
  </bookViews>
  <sheets>
    <sheet name="Приложение 10" sheetId="2" r:id="rId1"/>
  </sheets>
  <definedNames>
    <definedName name="_xlnm._FilterDatabase" localSheetId="0" hidden="1">'Приложение 10'!$A$6:$IL$52</definedName>
    <definedName name="_xlnm.Print_Titles" localSheetId="0">'Приложение 10'!$5:$6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2" l="1"/>
  <c r="K47" i="2" s="1"/>
  <c r="J48" i="2"/>
  <c r="J47" i="2" s="1"/>
  <c r="H48" i="2"/>
  <c r="H47" i="2"/>
  <c r="G48" i="2"/>
  <c r="G47" i="2" s="1"/>
  <c r="E51" i="2"/>
  <c r="F51" i="2" s="1"/>
  <c r="D51" i="2"/>
  <c r="F50" i="2"/>
  <c r="D49" i="2"/>
  <c r="D48" i="2" s="1"/>
  <c r="D47" i="2" s="1"/>
  <c r="E49" i="2" l="1"/>
  <c r="F49" i="2" s="1"/>
  <c r="F48" i="2" s="1"/>
  <c r="F47" i="2" s="1"/>
  <c r="E48" i="2"/>
  <c r="E47" i="2" s="1"/>
  <c r="G19" i="2" l="1"/>
  <c r="H19" i="2"/>
  <c r="J19" i="2"/>
  <c r="K19" i="2"/>
  <c r="G24" i="2"/>
  <c r="J24" i="2"/>
  <c r="D24" i="2"/>
  <c r="K25" i="2"/>
  <c r="K24" i="2" s="1"/>
  <c r="H25" i="2"/>
  <c r="H24" i="2" s="1"/>
  <c r="G12" i="2"/>
  <c r="J12" i="2"/>
  <c r="K13" i="2"/>
  <c r="K12" i="2" s="1"/>
  <c r="K7" i="2" s="1"/>
  <c r="K52" i="2" s="1"/>
  <c r="H13" i="2"/>
  <c r="H12" i="2" s="1"/>
  <c r="E13" i="2"/>
  <c r="L14" i="2"/>
  <c r="I14" i="2"/>
  <c r="F14" i="2"/>
  <c r="J7" i="2" l="1"/>
  <c r="J52" i="2" s="1"/>
  <c r="H7" i="2"/>
  <c r="H52" i="2" s="1"/>
  <c r="G7" i="2"/>
  <c r="G52" i="2" s="1"/>
  <c r="I9" i="2"/>
  <c r="L51" i="2"/>
  <c r="L50" i="2"/>
  <c r="L49" i="2"/>
  <c r="L48" i="2" s="1"/>
  <c r="L47" i="2" s="1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8" i="2"/>
  <c r="L27" i="2"/>
  <c r="L26" i="2"/>
  <c r="L25" i="2"/>
  <c r="L24" i="2" s="1"/>
  <c r="L23" i="2"/>
  <c r="L22" i="2"/>
  <c r="L21" i="2"/>
  <c r="L20" i="2"/>
  <c r="L19" i="2" s="1"/>
  <c r="L18" i="2"/>
  <c r="L17" i="2"/>
  <c r="L16" i="2"/>
  <c r="L15" i="2"/>
  <c r="L13" i="2"/>
  <c r="L12" i="2" s="1"/>
  <c r="L11" i="2"/>
  <c r="L10" i="2"/>
  <c r="L9" i="2"/>
  <c r="L8" i="2"/>
  <c r="I51" i="2"/>
  <c r="I50" i="2"/>
  <c r="I49" i="2"/>
  <c r="I48" i="2" s="1"/>
  <c r="I47" i="2" s="1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8" i="2"/>
  <c r="I27" i="2"/>
  <c r="I26" i="2"/>
  <c r="I25" i="2"/>
  <c r="I24" i="2" s="1"/>
  <c r="I23" i="2"/>
  <c r="I22" i="2"/>
  <c r="I21" i="2"/>
  <c r="I20" i="2"/>
  <c r="I19" i="2" s="1"/>
  <c r="I18" i="2"/>
  <c r="I17" i="2"/>
  <c r="I16" i="2"/>
  <c r="I15" i="2"/>
  <c r="I13" i="2"/>
  <c r="I12" i="2" s="1"/>
  <c r="I11" i="2"/>
  <c r="I10" i="2"/>
  <c r="I8" i="2"/>
  <c r="I7" i="2" l="1"/>
  <c r="I52" i="2" s="1"/>
  <c r="L7" i="2"/>
  <c r="L52" i="2" s="1"/>
  <c r="D43" i="2"/>
  <c r="D37" i="2"/>
  <c r="D30" i="2"/>
  <c r="E31" i="2"/>
  <c r="E30" i="2" s="1"/>
  <c r="E25" i="2"/>
  <c r="E24" i="2" s="1"/>
  <c r="D19" i="2"/>
  <c r="D12" i="2"/>
  <c r="D8" i="2"/>
  <c r="F23" i="2"/>
  <c r="E20" i="2"/>
  <c r="E19" i="2" s="1"/>
  <c r="D7" i="2" l="1"/>
  <c r="D52" i="2" s="1"/>
  <c r="F25" i="2"/>
  <c r="F24" i="2" s="1"/>
  <c r="E12" i="2" l="1"/>
  <c r="E44" i="2"/>
  <c r="F45" i="2"/>
  <c r="F46" i="2"/>
  <c r="E38" i="2"/>
  <c r="F33" i="2"/>
  <c r="F34" i="2"/>
  <c r="F35" i="2"/>
  <c r="F36" i="2"/>
  <c r="F28" i="2"/>
  <c r="F27" i="2"/>
  <c r="F26" i="2"/>
  <c r="E9" i="2"/>
  <c r="E8" i="2" s="1"/>
  <c r="F44" i="2" l="1"/>
  <c r="F43" i="2" s="1"/>
  <c r="E43" i="2"/>
  <c r="F38" i="2"/>
  <c r="F37" i="2" s="1"/>
  <c r="E37" i="2"/>
  <c r="F20" i="2"/>
  <c r="F19" i="2" s="1"/>
  <c r="F31" i="2"/>
  <c r="F30" i="2" s="1"/>
  <c r="F17" i="2"/>
  <c r="F13" i="2"/>
  <c r="F12" i="2" s="1"/>
  <c r="F16" i="2"/>
  <c r="E7" i="2" l="1"/>
  <c r="E52" i="2" s="1"/>
  <c r="F40" i="2"/>
  <c r="F41" i="2"/>
  <c r="F42" i="2"/>
  <c r="F39" i="2"/>
  <c r="F32" i="2"/>
  <c r="F22" i="2"/>
  <c r="F21" i="2"/>
  <c r="F18" i="2"/>
  <c r="F15" i="2"/>
  <c r="F11" i="2"/>
  <c r="F10" i="2"/>
  <c r="F9" i="2" l="1"/>
  <c r="F8" i="2" s="1"/>
  <c r="F7" i="2" s="1"/>
  <c r="F52" i="2" s="1"/>
</calcChain>
</file>

<file path=xl/sharedStrings.xml><?xml version="1.0" encoding="utf-8"?>
<sst xmlns="http://schemas.openxmlformats.org/spreadsheetml/2006/main" count="103" uniqueCount="86">
  <si>
    <t>Всего</t>
  </si>
  <si>
    <t/>
  </si>
  <si>
    <t>Подпрограмма "Дорожное хозяйство"</t>
  </si>
  <si>
    <t>Подпрограмма "Железнодорожный транспорт"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</si>
  <si>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</si>
  <si>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"Укрепление пожарной безопасности в Ханты-Мансийском автономном округе – Югре"</t>
  </si>
  <si>
    <t>Подпрограмма "Развитие социальной службы Югры"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</si>
  <si>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</si>
  <si>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</si>
  <si>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г.Сургут</t>
  </si>
  <si>
    <t>Реконструкция поликлиники на 425 посещений в смену окружной клинической больницы в г. Сургуте</t>
  </si>
  <si>
    <t>г.Урай</t>
  </si>
  <si>
    <t>Стационар с прачечной в г.Урай</t>
  </si>
  <si>
    <t>г.Лангепас</t>
  </si>
  <si>
    <t>Реконструкция и расширение здания Лангепасского профессионального колледжа</t>
  </si>
  <si>
    <t>г.Мегион</t>
  </si>
  <si>
    <t>Советский район</t>
  </si>
  <si>
    <t>Реконструкция комплексного центра социального обслуживания населения в г. Мегионе</t>
  </si>
  <si>
    <t>Нефтеюганский район</t>
  </si>
  <si>
    <t>Пожарное депо на 2 автомашины в п. Усть-Юган</t>
  </si>
  <si>
    <t>Октябрьский район</t>
  </si>
  <si>
    <t>Ханты-Мансийский район</t>
  </si>
  <si>
    <t>Нижневартовский район</t>
  </si>
  <si>
    <t>Комплексный межмуниципальный полигон твердых бытовых отходов для города Нягань, поселений Октябрьского района (ПИР)</t>
  </si>
  <si>
    <t>Комплексный межмуниципальный полигон твердых бытовых отходов для города Ханты-Мансийск, поселений Ханты-Мансийского района (ПИР)</t>
  </si>
  <si>
    <t>Комплексный межмуниципальный полигон твердых бытовых отходов для городов Нижневартовск и Мегион, поселений Нижневартовского района (ПИР)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</si>
  <si>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</si>
  <si>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</si>
  <si>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Уточненный план</t>
  </si>
  <si>
    <t>Примечание</t>
  </si>
  <si>
    <t>Департамент строительства Ханты-Мансийского автономного округа – Югры, всего</t>
  </si>
  <si>
    <t>Департамент дорожного хозяйства и транспорта Ханты-Мансийского автономного округа – Югры, всего</t>
  </si>
  <si>
    <t xml:space="preserve">Изменение объема бюджетных ассигнований, выделенных из бюджета автономного округа на капитальные вложения объектов государственной собственности </t>
  </si>
  <si>
    <t>тыс. рублей</t>
  </si>
  <si>
    <t>Ханты-Мансийский автономный округ – Югра</t>
  </si>
  <si>
    <t>Нераспределенные бюджетные ассигнования на финансирование объектов капитального строительства</t>
  </si>
  <si>
    <t>Кондинский район</t>
  </si>
  <si>
    <t>Сургутский район</t>
  </si>
  <si>
    <t xml:space="preserve">Утверждено </t>
  </si>
  <si>
    <t>г. Нягань</t>
  </si>
  <si>
    <t>Профессиональное училище в г.Нягань</t>
  </si>
  <si>
    <t>г. Пыть-Ях</t>
  </si>
  <si>
    <t>Строительство Окружного сборного пункта</t>
  </si>
  <si>
    <t>Инженерное обеспечение "Ландшафтного зоопарка в д. Шапша", "Дома-интерната для пристарелых и инвалидов на 50 мест в д. Шапша"</t>
  </si>
  <si>
    <t>Реконструкция здания ДК «Геолог»</t>
  </si>
  <si>
    <t>Белоярский район</t>
  </si>
  <si>
    <t>Отдельный пост в п. Сосновка Белоярского района</t>
  </si>
  <si>
    <t>Отдельный пост, п. Сорум Белоярского района</t>
  </si>
  <si>
    <t>Отдельный пост в с. Перегребное Октябрьского района (ПИР)</t>
  </si>
  <si>
    <t>Пожарное депо на 4 автомобиля в пгт. Федоровский (ПИР)</t>
  </si>
  <si>
    <t>Комплексный межмуниципальный полигон для захоронения (утилизации) бытовых и промышленных отходов для городов Нефтеюганск и Пыть-Ях, поселений Нефтеюганского района</t>
  </si>
  <si>
    <t>Многофункциональный вокзал на ст. Приобье Октябрьского района. Крытый надземный переход (ПИР)</t>
  </si>
  <si>
    <t>Многофункциональный вокзал на ст. Приобье Октябрьского района. Дооснащение вокзального комплекса (ПИР)</t>
  </si>
  <si>
    <t>Государственная программа "Развитие здравоохранения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</si>
  <si>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</si>
  <si>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</si>
  <si>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</si>
  <si>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</si>
  <si>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</si>
  <si>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</si>
  <si>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</si>
  <si>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г. Когалым</t>
  </si>
  <si>
    <t>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колледж». Общежитие на 100 мест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</si>
  <si>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</si>
  <si>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Строительство автомобильной дороги г. Тюмень – п. Нижняя Тавда – пгт. Междуреченский – г. Урай – г. Нягань – пгт. Приобье на участке г. Тюмень – п. Нижняя Тавда – пгт. Междуреченский. II очередь: VIII пусковой комплекс Куминский – Тынкуль</t>
  </si>
  <si>
    <t>Реконструкция автомобильной дороги г. Югорск - пгт. Таежный</t>
  </si>
  <si>
    <t>Ответственным исполнителем ГП предлагается увеличение средств для проведения экспертиз, которые не были проведены в 2017 году, в связи с длительностью осуществления процедуры перевода земель лесного фонда в земли промышленности и спец.назначения.</t>
  </si>
  <si>
    <t>Ответственным исполнителем ГП предлагается увеличение средств в соответствии с расчетной начальной ценой выполнения проектных работ.</t>
  </si>
  <si>
    <t>Ответственным исполнителем ГП предлагается перераспределение средств для обеспечения финансирования завершения проектирования по объектам "Реконструкция центра обслуживания населения в г.Мегионе" и "Инженерное обеспечение «Дома-интерната для престарелых в д.Шапша», а также на мероприятие текущего характера (содержание, охрана, консервация объектов).</t>
  </si>
  <si>
    <t>Ответственным исполнителем ГП предлагаются к уменьшению средства, свободные от бюджетных обязательств (строительство приостановлено, контракт расторгнут, в 2018 году планируется консервация зданий и корректировка проекта).</t>
  </si>
  <si>
    <t>2018 год</t>
  </si>
  <si>
    <t>2019 год</t>
  </si>
  <si>
    <t>2020 год</t>
  </si>
  <si>
    <t>г. Ханты-Мансийск</t>
  </si>
  <si>
    <t>Специальное (коррекционное) образовательное учреждение для обучающихся, воспитанников с отклонениями в развитии VIII вида в г. Ханты-Мансийске</t>
  </si>
  <si>
    <t>Подпрограмма "Развитие спорта высших достижений и системы подготовки спортивного резерва"</t>
  </si>
  <si>
    <t>Ответственным исполнителем ГП предлагается увеличение средств для обеспечения финансирования принятых обязательств по строительству.</t>
  </si>
  <si>
    <t xml:space="preserve">Ответственным исполнителем ГП предлагается включение объекта для завершения проектных работ. </t>
  </si>
  <si>
    <t xml:space="preserve">Ответственным исполнителем ГП предлагается увеличение средств для обеспечения финансирования принятых обязательств по строительству. </t>
  </si>
  <si>
    <t>Ответственным исполнителем ГП предлагается увеличение средств на 2018 год для завершения проектных работ. По информации заказчика заключение контракта на выполнение строительно-монтажных работ планируется в 4 квартале 2018 года, в связи с чем, лимит капитальных вложений на 2018 год (нераспределенные средства) не будет востребован в полном объеме и возникает потребность в дополнительном финансировании на 2020 год.</t>
  </si>
  <si>
    <t>Предусмотрены средства на Реконструкцию здания ДК «Геолог» г.Нягань, по которому осуществляется проектирование, отсутствуют заключения экспертиз. В связи с планируемым заключением контракта на выполнение строительно-монтажных работ в 4 квартале 2018 года, лимит капитальных вложений на 2018 год не будет востребован в полном объеме.</t>
  </si>
  <si>
    <t>Ответственным исполнителем ГП предлагается включение объекта для завершения проектных работ по 3 этапу.</t>
  </si>
  <si>
    <t>Ответственным исполнителем ГП предлагается включение объекта для завершения проектных работ.</t>
  </si>
  <si>
    <t>Ответственным исполнителем ГП предлагается увеличение средств для обеспечения финансирования принятых обязательств.</t>
  </si>
  <si>
    <t xml:space="preserve">Ответственным исполнителем ГП предлагается увеличение средств для обеспечения финансирования принятых обязательств. </t>
  </si>
  <si>
    <t>Приложение 15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</si>
</sst>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;[Red]\-#,##0.0"/>
    <numFmt numFmtId="165" formatCode="00\ 0\ 00\ 00000"/>
    <numFmt numFmtId="166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43" fontId="8" fillId="0" borderId="0" applyFont="0" applyFill="0" applyBorder="0" applyAlignment="0" applyProtection="0"/>
  </cellStyleXfs>
  <cellXfs count="67">
    <xf numFmtId="0" fontId="0" fillId="0" borderId="0" xfId="0"/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2" borderId="0" xfId="1" applyNumberFormat="1" applyFont="1" applyFill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vertical="center"/>
      <protection hidden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vertical="center"/>
    </xf>
    <xf numFmtId="0" fontId="4" fillId="2" borderId="0" xfId="4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horizontal="left" vertical="center"/>
    </xf>
    <xf numFmtId="0" fontId="4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4" fillId="2" borderId="0" xfId="1" applyFont="1" applyFill="1" applyAlignment="1">
      <alignment vertical="center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Font="1" applyFill="1" applyAlignment="1">
      <alignment vertical="center"/>
    </xf>
    <xf numFmtId="165" fontId="4" fillId="0" borderId="1" xfId="1" applyNumberFormat="1" applyFont="1" applyFill="1" applyBorder="1" applyAlignment="1" applyProtection="1">
      <alignment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4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4" applyNumberFormat="1" applyFont="1" applyFill="1" applyBorder="1" applyAlignment="1" applyProtection="1">
      <alignment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vertical="center" wrapText="1"/>
      <protection hidden="1"/>
    </xf>
    <xf numFmtId="0" fontId="4" fillId="2" borderId="0" xfId="1" applyFont="1" applyFill="1" applyAlignment="1">
      <alignment vertical="center" wrapText="1"/>
    </xf>
    <xf numFmtId="0" fontId="2" fillId="2" borderId="0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 wrapText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1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2" borderId="1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2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0" xfId="4" applyNumberFormat="1" applyFont="1" applyFill="1" applyAlignment="1" applyProtection="1">
      <alignment vertical="center"/>
      <protection hidden="1"/>
    </xf>
    <xf numFmtId="0" fontId="4" fillId="0" borderId="0" xfId="4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165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4" applyNumberFormat="1" applyFont="1" applyFill="1" applyBorder="1" applyAlignment="1" applyProtection="1">
      <alignment horizontal="center" vertical="center"/>
      <protection hidden="1"/>
    </xf>
    <xf numFmtId="165" fontId="4" fillId="2" borderId="1" xfId="4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5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5" applyNumberFormat="1" applyFont="1" applyFill="1" applyBorder="1" applyAlignment="1" applyProtection="1">
      <alignment horizontal="center" vertical="center"/>
      <protection hidden="1"/>
    </xf>
    <xf numFmtId="166" fontId="2" fillId="0" borderId="1" xfId="5" applyNumberFormat="1" applyFont="1" applyFill="1" applyBorder="1" applyAlignment="1" applyProtection="1">
      <alignment horizontal="center" vertical="center"/>
      <protection hidden="1"/>
    </xf>
    <xf numFmtId="166" fontId="4" fillId="2" borderId="1" xfId="5" applyNumberFormat="1" applyFont="1" applyFill="1" applyBorder="1" applyAlignment="1" applyProtection="1">
      <alignment horizontal="center" vertical="center"/>
      <protection hidden="1"/>
    </xf>
    <xf numFmtId="166" fontId="4" fillId="0" borderId="1" xfId="5" applyNumberFormat="1" applyFont="1" applyFill="1" applyBorder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4" applyNumberFormat="1" applyFont="1" applyFill="1" applyBorder="1" applyAlignment="1" applyProtection="1">
      <alignment horizontal="left" vertical="center" wrapText="1"/>
      <protection hidden="1"/>
    </xf>
    <xf numFmtId="164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4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6">
    <cellStyle name="Обычный" xfId="0" builtinId="0"/>
    <cellStyle name="Обычный 2" xfId="1"/>
    <cellStyle name="Обычный 2 2" xfId="4"/>
    <cellStyle name="Обычный 2 3" xfId="3"/>
    <cellStyle name="Обычный 2 4" xfId="2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tabSelected="1" zoomScale="70" zoomScaleNormal="70" workbookViewId="0">
      <selection activeCell="B5" sqref="B5:M52"/>
    </sheetView>
  </sheetViews>
  <sheetFormatPr defaultColWidth="9.140625" defaultRowHeight="12.75" x14ac:dyDescent="0.25"/>
  <cols>
    <col min="1" max="1" width="1.140625" style="9" customWidth="1"/>
    <col min="2" max="2" width="20.28515625" style="11" customWidth="1"/>
    <col min="3" max="3" width="58.28515625" style="11" customWidth="1"/>
    <col min="4" max="6" width="16.28515625" style="9" customWidth="1"/>
    <col min="7" max="7" width="16.28515625" style="18" customWidth="1"/>
    <col min="8" max="9" width="16.28515625" style="9" customWidth="1"/>
    <col min="10" max="10" width="16.28515625" style="18" customWidth="1"/>
    <col min="11" max="12" width="16.28515625" style="9" customWidth="1"/>
    <col min="13" max="13" width="74.28515625" style="9" customWidth="1"/>
    <col min="14" max="246" width="9.140625" style="9" customWidth="1"/>
    <col min="247" max="16384" width="9.140625" style="9"/>
  </cols>
  <sheetData>
    <row r="1" spans="1:13" ht="18.75" x14ac:dyDescent="0.25">
      <c r="A1" s="5"/>
      <c r="B1" s="2"/>
      <c r="C1" s="2"/>
      <c r="D1" s="1"/>
      <c r="E1" s="1"/>
      <c r="F1" s="1"/>
      <c r="G1" s="25"/>
      <c r="H1" s="1"/>
      <c r="I1" s="1"/>
      <c r="J1" s="25"/>
      <c r="K1" s="1"/>
      <c r="L1" s="1"/>
      <c r="M1" s="8" t="s">
        <v>85</v>
      </c>
    </row>
    <row r="2" spans="1:13" ht="18.75" customHeight="1" x14ac:dyDescent="0.25">
      <c r="A2" s="5"/>
      <c r="B2" s="3" t="s">
        <v>1</v>
      </c>
      <c r="C2" s="56" t="s">
        <v>32</v>
      </c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3.75" customHeight="1" x14ac:dyDescent="0.25">
      <c r="A3" s="5"/>
      <c r="B3" s="4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s="14" customFormat="1" ht="10.5" customHeight="1" x14ac:dyDescent="0.25">
      <c r="A4" s="12"/>
      <c r="B4" s="13"/>
      <c r="C4" s="13"/>
      <c r="D4" s="12"/>
      <c r="E4" s="12"/>
      <c r="F4" s="12"/>
      <c r="G4" s="26"/>
      <c r="H4" s="12"/>
      <c r="I4" s="12"/>
      <c r="J4" s="26"/>
      <c r="K4" s="12"/>
      <c r="L4" s="12"/>
      <c r="M4" s="10" t="s">
        <v>33</v>
      </c>
    </row>
    <row r="5" spans="1:13" s="14" customFormat="1" ht="15.75" x14ac:dyDescent="0.25">
      <c r="A5" s="12"/>
      <c r="B5" s="59" t="s">
        <v>26</v>
      </c>
      <c r="C5" s="59"/>
      <c r="D5" s="58" t="s">
        <v>70</v>
      </c>
      <c r="E5" s="58"/>
      <c r="F5" s="58"/>
      <c r="G5" s="58" t="s">
        <v>71</v>
      </c>
      <c r="H5" s="58"/>
      <c r="I5" s="58"/>
      <c r="J5" s="58" t="s">
        <v>72</v>
      </c>
      <c r="K5" s="58"/>
      <c r="L5" s="58"/>
      <c r="M5" s="59" t="s">
        <v>29</v>
      </c>
    </row>
    <row r="6" spans="1:13" s="29" customFormat="1" ht="31.5" customHeight="1" x14ac:dyDescent="0.25">
      <c r="A6" s="28"/>
      <c r="B6" s="59"/>
      <c r="C6" s="59"/>
      <c r="D6" s="50" t="s">
        <v>38</v>
      </c>
      <c r="E6" s="50" t="s">
        <v>27</v>
      </c>
      <c r="F6" s="50" t="s">
        <v>28</v>
      </c>
      <c r="G6" s="27" t="s">
        <v>38</v>
      </c>
      <c r="H6" s="50" t="s">
        <v>27</v>
      </c>
      <c r="I6" s="50" t="s">
        <v>28</v>
      </c>
      <c r="J6" s="27" t="s">
        <v>38</v>
      </c>
      <c r="K6" s="50" t="s">
        <v>27</v>
      </c>
      <c r="L6" s="50" t="s">
        <v>28</v>
      </c>
      <c r="M6" s="59"/>
    </row>
    <row r="7" spans="1:13" s="31" customFormat="1" ht="35.25" customHeight="1" x14ac:dyDescent="0.25">
      <c r="A7" s="30"/>
      <c r="B7" s="65" t="s">
        <v>30</v>
      </c>
      <c r="C7" s="65"/>
      <c r="D7" s="51">
        <f>D8+D12+D19+D24+D28+D30+D37+D43</f>
        <v>863586.6</v>
      </c>
      <c r="E7" s="51">
        <f t="shared" ref="E7:L7" si="0">E8+E12+E19+E24+E28+E30+E37+E43</f>
        <v>898827.6</v>
      </c>
      <c r="F7" s="51">
        <f t="shared" si="0"/>
        <v>1762414.2</v>
      </c>
      <c r="G7" s="51">
        <f t="shared" si="0"/>
        <v>396559.2</v>
      </c>
      <c r="H7" s="51">
        <f t="shared" si="0"/>
        <v>-115790.6</v>
      </c>
      <c r="I7" s="51">
        <f t="shared" si="0"/>
        <v>280768.59999999998</v>
      </c>
      <c r="J7" s="51">
        <f t="shared" si="0"/>
        <v>314625.3</v>
      </c>
      <c r="K7" s="51">
        <f t="shared" si="0"/>
        <v>-107400.1</v>
      </c>
      <c r="L7" s="51">
        <f t="shared" si="0"/>
        <v>207225.19999999995</v>
      </c>
      <c r="M7" s="21"/>
    </row>
    <row r="8" spans="1:13" s="34" customFormat="1" ht="40.5" customHeight="1" x14ac:dyDescent="0.25">
      <c r="A8" s="32"/>
      <c r="B8" s="63" t="s">
        <v>53</v>
      </c>
      <c r="C8" s="63"/>
      <c r="D8" s="52">
        <f>D9</f>
        <v>30000</v>
      </c>
      <c r="E8" s="52">
        <f t="shared" ref="E8:F8" si="1">E9</f>
        <v>598256</v>
      </c>
      <c r="F8" s="52">
        <f t="shared" si="1"/>
        <v>628256</v>
      </c>
      <c r="G8" s="53">
        <v>0</v>
      </c>
      <c r="H8" s="52">
        <v>0</v>
      </c>
      <c r="I8" s="52">
        <f t="shared" ref="I8:I51" si="2">G8+H8</f>
        <v>0</v>
      </c>
      <c r="J8" s="53">
        <v>0</v>
      </c>
      <c r="K8" s="52">
        <v>0</v>
      </c>
      <c r="L8" s="52">
        <f t="shared" ref="L8:L51" si="3">J8+K8</f>
        <v>0</v>
      </c>
      <c r="M8" s="33"/>
    </row>
    <row r="9" spans="1:13" s="14" customFormat="1" ht="40.5" customHeight="1" x14ac:dyDescent="0.25">
      <c r="A9" s="35"/>
      <c r="B9" s="61" t="s">
        <v>8</v>
      </c>
      <c r="C9" s="61"/>
      <c r="D9" s="54">
        <v>30000</v>
      </c>
      <c r="E9" s="54">
        <f>E10+E11</f>
        <v>598256</v>
      </c>
      <c r="F9" s="54">
        <f t="shared" ref="F9:F46" si="4">D9+E9</f>
        <v>628256</v>
      </c>
      <c r="G9" s="55">
        <v>0</v>
      </c>
      <c r="H9" s="54">
        <v>0</v>
      </c>
      <c r="I9" s="54">
        <f t="shared" si="2"/>
        <v>0</v>
      </c>
      <c r="J9" s="55">
        <v>0</v>
      </c>
      <c r="K9" s="54">
        <v>0</v>
      </c>
      <c r="L9" s="54">
        <f t="shared" si="3"/>
        <v>0</v>
      </c>
      <c r="M9" s="36"/>
    </row>
    <row r="10" spans="1:13" s="37" customFormat="1" ht="31.5" x14ac:dyDescent="0.25">
      <c r="A10" s="35"/>
      <c r="B10" s="49" t="s">
        <v>9</v>
      </c>
      <c r="C10" s="15" t="s">
        <v>10</v>
      </c>
      <c r="D10" s="55">
        <v>30000</v>
      </c>
      <c r="E10" s="55">
        <v>597987</v>
      </c>
      <c r="F10" s="55">
        <f t="shared" si="4"/>
        <v>627987</v>
      </c>
      <c r="G10" s="55">
        <v>0</v>
      </c>
      <c r="H10" s="54">
        <v>0</v>
      </c>
      <c r="I10" s="55">
        <f t="shared" si="2"/>
        <v>0</v>
      </c>
      <c r="J10" s="55">
        <v>0</v>
      </c>
      <c r="K10" s="54">
        <v>0</v>
      </c>
      <c r="L10" s="55">
        <f t="shared" si="3"/>
        <v>0</v>
      </c>
      <c r="M10" s="19" t="s">
        <v>76</v>
      </c>
    </row>
    <row r="11" spans="1:13" s="37" customFormat="1" ht="31.5" x14ac:dyDescent="0.25">
      <c r="A11" s="35"/>
      <c r="B11" s="49" t="s">
        <v>11</v>
      </c>
      <c r="C11" s="17" t="s">
        <v>12</v>
      </c>
      <c r="D11" s="55">
        <v>0</v>
      </c>
      <c r="E11" s="55">
        <v>269</v>
      </c>
      <c r="F11" s="55">
        <f t="shared" si="4"/>
        <v>269</v>
      </c>
      <c r="G11" s="55">
        <v>0</v>
      </c>
      <c r="H11" s="54">
        <v>0</v>
      </c>
      <c r="I11" s="55">
        <f t="shared" si="2"/>
        <v>0</v>
      </c>
      <c r="J11" s="55">
        <v>0</v>
      </c>
      <c r="K11" s="54">
        <v>0</v>
      </c>
      <c r="L11" s="55">
        <f t="shared" si="3"/>
        <v>0</v>
      </c>
      <c r="M11" s="19" t="s">
        <v>77</v>
      </c>
    </row>
    <row r="12" spans="1:13" s="34" customFormat="1" ht="31.5" customHeight="1" x14ac:dyDescent="0.25">
      <c r="A12" s="32"/>
      <c r="B12" s="63" t="s">
        <v>54</v>
      </c>
      <c r="C12" s="63"/>
      <c r="D12" s="52">
        <f>D13</f>
        <v>436425.1</v>
      </c>
      <c r="E12" s="52">
        <f t="shared" ref="E12" si="5">E13</f>
        <v>347124.5</v>
      </c>
      <c r="F12" s="52">
        <f>F13</f>
        <v>783549.6</v>
      </c>
      <c r="G12" s="53">
        <f t="shared" ref="G12:L12" si="6">G13</f>
        <v>200000</v>
      </c>
      <c r="H12" s="52">
        <f t="shared" si="6"/>
        <v>-99209.5</v>
      </c>
      <c r="I12" s="52">
        <f t="shared" si="6"/>
        <v>100790.5</v>
      </c>
      <c r="J12" s="53">
        <f t="shared" si="6"/>
        <v>272143.09999999998</v>
      </c>
      <c r="K12" s="52">
        <f t="shared" si="6"/>
        <v>-207781.2</v>
      </c>
      <c r="L12" s="52">
        <f t="shared" si="6"/>
        <v>64361.899999999965</v>
      </c>
      <c r="M12" s="33"/>
    </row>
    <row r="13" spans="1:13" s="14" customFormat="1" ht="31.5" customHeight="1" x14ac:dyDescent="0.25">
      <c r="A13" s="38"/>
      <c r="B13" s="61" t="s">
        <v>7</v>
      </c>
      <c r="C13" s="61"/>
      <c r="D13" s="54">
        <v>436425.1</v>
      </c>
      <c r="E13" s="54">
        <f>E15+E16+E17+E18+E14</f>
        <v>347124.5</v>
      </c>
      <c r="F13" s="54">
        <f t="shared" si="4"/>
        <v>783549.6</v>
      </c>
      <c r="G13" s="55">
        <v>200000</v>
      </c>
      <c r="H13" s="54">
        <f>H15+H16+H17+H18+H14</f>
        <v>-99209.5</v>
      </c>
      <c r="I13" s="54">
        <f t="shared" si="2"/>
        <v>100790.5</v>
      </c>
      <c r="J13" s="55">
        <v>272143.09999999998</v>
      </c>
      <c r="K13" s="54">
        <f>K15+K16+K17+K18+K14</f>
        <v>-207781.2</v>
      </c>
      <c r="L13" s="54">
        <f t="shared" si="3"/>
        <v>64361.899999999965</v>
      </c>
      <c r="M13" s="36"/>
    </row>
    <row r="14" spans="1:13" s="37" customFormat="1" ht="63" x14ac:dyDescent="0.25">
      <c r="A14" s="35"/>
      <c r="B14" s="49" t="s">
        <v>73</v>
      </c>
      <c r="C14" s="15" t="s">
        <v>74</v>
      </c>
      <c r="D14" s="55">
        <v>0</v>
      </c>
      <c r="E14" s="55">
        <v>0</v>
      </c>
      <c r="F14" s="55">
        <f t="shared" si="4"/>
        <v>0</v>
      </c>
      <c r="G14" s="55">
        <v>200000</v>
      </c>
      <c r="H14" s="55">
        <v>-99209.5</v>
      </c>
      <c r="I14" s="55">
        <f t="shared" si="2"/>
        <v>100790.5</v>
      </c>
      <c r="J14" s="55">
        <v>272143.09999999998</v>
      </c>
      <c r="K14" s="55">
        <v>-207781.2</v>
      </c>
      <c r="L14" s="55">
        <f t="shared" si="3"/>
        <v>64361.899999999965</v>
      </c>
      <c r="M14" s="19"/>
    </row>
    <row r="15" spans="1:13" s="37" customFormat="1" ht="78.75" x14ac:dyDescent="0.25">
      <c r="A15" s="35"/>
      <c r="B15" s="49" t="s">
        <v>61</v>
      </c>
      <c r="C15" s="15" t="s">
        <v>62</v>
      </c>
      <c r="D15" s="55">
        <v>0</v>
      </c>
      <c r="E15" s="55">
        <v>11159.6</v>
      </c>
      <c r="F15" s="55">
        <f t="shared" si="4"/>
        <v>11159.6</v>
      </c>
      <c r="G15" s="55">
        <v>0</v>
      </c>
      <c r="H15" s="55">
        <v>0</v>
      </c>
      <c r="I15" s="55">
        <f t="shared" si="2"/>
        <v>0</v>
      </c>
      <c r="J15" s="55">
        <v>0</v>
      </c>
      <c r="K15" s="55">
        <v>0</v>
      </c>
      <c r="L15" s="55">
        <f t="shared" si="3"/>
        <v>0</v>
      </c>
      <c r="M15" s="19" t="s">
        <v>77</v>
      </c>
    </row>
    <row r="16" spans="1:13" s="37" customFormat="1" ht="50.25" customHeight="1" x14ac:dyDescent="0.25">
      <c r="A16" s="35"/>
      <c r="B16" s="49" t="s">
        <v>39</v>
      </c>
      <c r="C16" s="15" t="s">
        <v>40</v>
      </c>
      <c r="D16" s="55">
        <v>138866.70000000001</v>
      </c>
      <c r="E16" s="55">
        <v>200223.3</v>
      </c>
      <c r="F16" s="55">
        <f t="shared" si="4"/>
        <v>339090</v>
      </c>
      <c r="G16" s="55">
        <v>0</v>
      </c>
      <c r="H16" s="55">
        <v>0</v>
      </c>
      <c r="I16" s="55">
        <f t="shared" si="2"/>
        <v>0</v>
      </c>
      <c r="J16" s="55">
        <v>0</v>
      </c>
      <c r="K16" s="55">
        <v>0</v>
      </c>
      <c r="L16" s="55">
        <f t="shared" si="3"/>
        <v>0</v>
      </c>
      <c r="M16" s="66" t="s">
        <v>78</v>
      </c>
    </row>
    <row r="17" spans="1:13" s="37" customFormat="1" ht="50.25" customHeight="1" x14ac:dyDescent="0.25">
      <c r="A17" s="35"/>
      <c r="B17" s="49" t="s">
        <v>41</v>
      </c>
      <c r="C17" s="15" t="s">
        <v>42</v>
      </c>
      <c r="D17" s="55">
        <v>222000</v>
      </c>
      <c r="E17" s="55">
        <v>194800</v>
      </c>
      <c r="F17" s="55">
        <f t="shared" si="4"/>
        <v>416800</v>
      </c>
      <c r="G17" s="55">
        <v>0</v>
      </c>
      <c r="H17" s="55">
        <v>0</v>
      </c>
      <c r="I17" s="55">
        <f t="shared" si="2"/>
        <v>0</v>
      </c>
      <c r="J17" s="55">
        <v>0</v>
      </c>
      <c r="K17" s="55">
        <v>0</v>
      </c>
      <c r="L17" s="55">
        <f t="shared" si="3"/>
        <v>0</v>
      </c>
      <c r="M17" s="66"/>
    </row>
    <row r="18" spans="1:13" s="37" customFormat="1" ht="63" x14ac:dyDescent="0.25">
      <c r="A18" s="35"/>
      <c r="B18" s="49" t="s">
        <v>13</v>
      </c>
      <c r="C18" s="15" t="s">
        <v>14</v>
      </c>
      <c r="D18" s="55">
        <v>68558.399999999994</v>
      </c>
      <c r="E18" s="55">
        <v>-59058.400000000001</v>
      </c>
      <c r="F18" s="55">
        <f t="shared" si="4"/>
        <v>9499.9999999999927</v>
      </c>
      <c r="G18" s="55">
        <v>0</v>
      </c>
      <c r="H18" s="55">
        <v>0</v>
      </c>
      <c r="I18" s="55">
        <f t="shared" si="2"/>
        <v>0</v>
      </c>
      <c r="J18" s="55">
        <v>0</v>
      </c>
      <c r="K18" s="55">
        <v>0</v>
      </c>
      <c r="L18" s="55">
        <f t="shared" si="3"/>
        <v>0</v>
      </c>
      <c r="M18" s="19" t="s">
        <v>69</v>
      </c>
    </row>
    <row r="19" spans="1:13" s="41" customFormat="1" ht="50.25" customHeight="1" x14ac:dyDescent="0.25">
      <c r="A19" s="39"/>
      <c r="B19" s="62" t="s">
        <v>55</v>
      </c>
      <c r="C19" s="62"/>
      <c r="D19" s="53">
        <f>D20</f>
        <v>186000</v>
      </c>
      <c r="E19" s="53">
        <f t="shared" ref="E19:L19" si="7">E20</f>
        <v>-3159</v>
      </c>
      <c r="F19" s="53">
        <f t="shared" si="7"/>
        <v>182841</v>
      </c>
      <c r="G19" s="53">
        <f t="shared" si="7"/>
        <v>0</v>
      </c>
      <c r="H19" s="53">
        <f t="shared" si="7"/>
        <v>0</v>
      </c>
      <c r="I19" s="53">
        <f t="shared" si="7"/>
        <v>0</v>
      </c>
      <c r="J19" s="53">
        <f t="shared" si="7"/>
        <v>0</v>
      </c>
      <c r="K19" s="53">
        <f t="shared" si="7"/>
        <v>0</v>
      </c>
      <c r="L19" s="53">
        <f t="shared" si="7"/>
        <v>0</v>
      </c>
      <c r="M19" s="40"/>
    </row>
    <row r="20" spans="1:13" s="37" customFormat="1" ht="16.5" customHeight="1" x14ac:dyDescent="0.25">
      <c r="A20" s="35"/>
      <c r="B20" s="57" t="s">
        <v>6</v>
      </c>
      <c r="C20" s="57"/>
      <c r="D20" s="55">
        <v>186000</v>
      </c>
      <c r="E20" s="55">
        <f>E21+E22+E23</f>
        <v>-3159</v>
      </c>
      <c r="F20" s="55">
        <f t="shared" si="4"/>
        <v>182841</v>
      </c>
      <c r="G20" s="55">
        <v>0</v>
      </c>
      <c r="H20" s="55">
        <v>0</v>
      </c>
      <c r="I20" s="55">
        <f t="shared" si="2"/>
        <v>0</v>
      </c>
      <c r="J20" s="55">
        <v>0</v>
      </c>
      <c r="K20" s="55">
        <v>0</v>
      </c>
      <c r="L20" s="55">
        <f t="shared" si="3"/>
        <v>0</v>
      </c>
      <c r="M20" s="42"/>
    </row>
    <row r="21" spans="1:13" s="37" customFormat="1" ht="47.25" x14ac:dyDescent="0.25">
      <c r="A21" s="35"/>
      <c r="B21" s="49" t="s">
        <v>15</v>
      </c>
      <c r="C21" s="15" t="s">
        <v>17</v>
      </c>
      <c r="D21" s="55">
        <v>8000</v>
      </c>
      <c r="E21" s="55">
        <v>1215</v>
      </c>
      <c r="F21" s="55">
        <f>D21+E21</f>
        <v>9215</v>
      </c>
      <c r="G21" s="55">
        <v>0</v>
      </c>
      <c r="H21" s="55">
        <v>0</v>
      </c>
      <c r="I21" s="55">
        <f t="shared" si="2"/>
        <v>0</v>
      </c>
      <c r="J21" s="55">
        <v>0</v>
      </c>
      <c r="K21" s="55">
        <v>0</v>
      </c>
      <c r="L21" s="55">
        <f t="shared" si="3"/>
        <v>0</v>
      </c>
      <c r="M21" s="19" t="s">
        <v>67</v>
      </c>
    </row>
    <row r="22" spans="1:13" s="37" customFormat="1" ht="47.25" x14ac:dyDescent="0.25">
      <c r="A22" s="35"/>
      <c r="B22" s="49" t="s">
        <v>21</v>
      </c>
      <c r="C22" s="49" t="s">
        <v>43</v>
      </c>
      <c r="D22" s="55">
        <v>0</v>
      </c>
      <c r="E22" s="55">
        <v>6070</v>
      </c>
      <c r="F22" s="55">
        <f t="shared" si="4"/>
        <v>6070</v>
      </c>
      <c r="G22" s="55">
        <v>0</v>
      </c>
      <c r="H22" s="55">
        <v>0</v>
      </c>
      <c r="I22" s="55">
        <f t="shared" si="2"/>
        <v>0</v>
      </c>
      <c r="J22" s="55">
        <v>0</v>
      </c>
      <c r="K22" s="55">
        <v>0</v>
      </c>
      <c r="L22" s="55">
        <f t="shared" si="3"/>
        <v>0</v>
      </c>
      <c r="M22" s="19" t="s">
        <v>77</v>
      </c>
    </row>
    <row r="23" spans="1:13" s="37" customFormat="1" ht="94.5" x14ac:dyDescent="0.25">
      <c r="A23" s="35"/>
      <c r="B23" s="49" t="s">
        <v>34</v>
      </c>
      <c r="C23" s="49" t="s">
        <v>35</v>
      </c>
      <c r="D23" s="55">
        <v>145000</v>
      </c>
      <c r="E23" s="55">
        <v>-10444</v>
      </c>
      <c r="F23" s="55">
        <f t="shared" si="4"/>
        <v>134556</v>
      </c>
      <c r="G23" s="55">
        <v>0</v>
      </c>
      <c r="H23" s="55">
        <v>0</v>
      </c>
      <c r="I23" s="55">
        <f t="shared" si="2"/>
        <v>0</v>
      </c>
      <c r="J23" s="55">
        <v>0</v>
      </c>
      <c r="K23" s="55">
        <v>0</v>
      </c>
      <c r="L23" s="55">
        <f t="shared" si="3"/>
        <v>0</v>
      </c>
      <c r="M23" s="19" t="s">
        <v>68</v>
      </c>
    </row>
    <row r="24" spans="1:13" s="41" customFormat="1" ht="31.5" customHeight="1" x14ac:dyDescent="0.25">
      <c r="A24" s="39"/>
      <c r="B24" s="62" t="s">
        <v>56</v>
      </c>
      <c r="C24" s="62"/>
      <c r="D24" s="53">
        <f>D25</f>
        <v>141894.39999999999</v>
      </c>
      <c r="E24" s="53">
        <f t="shared" ref="E24:L24" si="8">E25</f>
        <v>-83800</v>
      </c>
      <c r="F24" s="53">
        <f t="shared" si="8"/>
        <v>58094.399999999994</v>
      </c>
      <c r="G24" s="53">
        <f t="shared" si="8"/>
        <v>196559.2</v>
      </c>
      <c r="H24" s="53">
        <f t="shared" si="8"/>
        <v>-16581.099999999999</v>
      </c>
      <c r="I24" s="53">
        <f t="shared" si="8"/>
        <v>179978.1</v>
      </c>
      <c r="J24" s="53">
        <f t="shared" si="8"/>
        <v>42482.2</v>
      </c>
      <c r="K24" s="53">
        <f t="shared" si="8"/>
        <v>100381.1</v>
      </c>
      <c r="L24" s="53">
        <f t="shared" si="8"/>
        <v>142863.29999999999</v>
      </c>
      <c r="M24" s="40"/>
    </row>
    <row r="25" spans="1:13" s="37" customFormat="1" ht="48.75" customHeight="1" x14ac:dyDescent="0.25">
      <c r="A25" s="35"/>
      <c r="B25" s="57" t="s">
        <v>63</v>
      </c>
      <c r="C25" s="57"/>
      <c r="D25" s="55">
        <v>141894.39999999999</v>
      </c>
      <c r="E25" s="55">
        <f>E26+E27</f>
        <v>-83800</v>
      </c>
      <c r="F25" s="55">
        <f t="shared" ref="F25" si="9">D25+E25</f>
        <v>58094.399999999994</v>
      </c>
      <c r="G25" s="55">
        <v>196559.2</v>
      </c>
      <c r="H25" s="55">
        <f>H26+H27</f>
        <v>-16581.099999999999</v>
      </c>
      <c r="I25" s="55">
        <f t="shared" si="2"/>
        <v>179978.1</v>
      </c>
      <c r="J25" s="55">
        <v>42482.2</v>
      </c>
      <c r="K25" s="55">
        <f>K26+K27</f>
        <v>100381.1</v>
      </c>
      <c r="L25" s="55">
        <f t="shared" si="3"/>
        <v>142863.29999999999</v>
      </c>
      <c r="M25" s="42"/>
    </row>
    <row r="26" spans="1:13" s="37" customFormat="1" ht="136.5" customHeight="1" x14ac:dyDescent="0.25">
      <c r="A26" s="35"/>
      <c r="B26" s="49" t="s">
        <v>39</v>
      </c>
      <c r="C26" s="15" t="s">
        <v>44</v>
      </c>
      <c r="D26" s="55">
        <v>0</v>
      </c>
      <c r="E26" s="55">
        <v>4200</v>
      </c>
      <c r="F26" s="55">
        <f t="shared" si="4"/>
        <v>4200</v>
      </c>
      <c r="G26" s="55">
        <v>196559.2</v>
      </c>
      <c r="H26" s="55">
        <v>-16581.099999999999</v>
      </c>
      <c r="I26" s="55">
        <f t="shared" si="2"/>
        <v>179978.1</v>
      </c>
      <c r="J26" s="55">
        <v>42482.2</v>
      </c>
      <c r="K26" s="55">
        <v>100381.1</v>
      </c>
      <c r="L26" s="55">
        <f t="shared" si="3"/>
        <v>142863.29999999999</v>
      </c>
      <c r="M26" s="19" t="s">
        <v>79</v>
      </c>
    </row>
    <row r="27" spans="1:13" s="37" customFormat="1" ht="138.75" customHeight="1" x14ac:dyDescent="0.25">
      <c r="A27" s="35"/>
      <c r="B27" s="49" t="s">
        <v>34</v>
      </c>
      <c r="C27" s="49" t="s">
        <v>35</v>
      </c>
      <c r="D27" s="55">
        <v>141894.39999999999</v>
      </c>
      <c r="E27" s="55">
        <v>-88000</v>
      </c>
      <c r="F27" s="55">
        <f t="shared" si="4"/>
        <v>53894.399999999994</v>
      </c>
      <c r="G27" s="55">
        <v>0</v>
      </c>
      <c r="H27" s="55">
        <v>0</v>
      </c>
      <c r="I27" s="55">
        <f t="shared" si="2"/>
        <v>0</v>
      </c>
      <c r="J27" s="55">
        <v>0</v>
      </c>
      <c r="K27" s="55">
        <v>0</v>
      </c>
      <c r="L27" s="55">
        <f t="shared" si="3"/>
        <v>0</v>
      </c>
      <c r="M27" s="19" t="s">
        <v>80</v>
      </c>
    </row>
    <row r="28" spans="1:13" s="34" customFormat="1" ht="51.75" customHeight="1" x14ac:dyDescent="0.25">
      <c r="A28" s="32"/>
      <c r="B28" s="63" t="s">
        <v>57</v>
      </c>
      <c r="C28" s="63"/>
      <c r="D28" s="52">
        <v>5000</v>
      </c>
      <c r="E28" s="52">
        <v>0</v>
      </c>
      <c r="F28" s="52">
        <f t="shared" si="4"/>
        <v>5000</v>
      </c>
      <c r="G28" s="53">
        <v>0</v>
      </c>
      <c r="H28" s="52">
        <v>0</v>
      </c>
      <c r="I28" s="52">
        <f t="shared" si="2"/>
        <v>0</v>
      </c>
      <c r="J28" s="53">
        <v>0</v>
      </c>
      <c r="K28" s="52">
        <v>0</v>
      </c>
      <c r="L28" s="52">
        <f t="shared" si="3"/>
        <v>0</v>
      </c>
      <c r="M28" s="33"/>
    </row>
    <row r="29" spans="1:13" s="34" customFormat="1" ht="38.25" customHeight="1" x14ac:dyDescent="0.25">
      <c r="A29" s="32"/>
      <c r="B29" s="57" t="s">
        <v>75</v>
      </c>
      <c r="C29" s="57"/>
      <c r="D29" s="54">
        <v>5000</v>
      </c>
      <c r="E29" s="54">
        <v>0</v>
      </c>
      <c r="F29" s="54">
        <v>5000</v>
      </c>
      <c r="G29" s="55">
        <v>0</v>
      </c>
      <c r="H29" s="54">
        <v>0</v>
      </c>
      <c r="I29" s="54">
        <v>0</v>
      </c>
      <c r="J29" s="55">
        <v>0</v>
      </c>
      <c r="K29" s="54">
        <v>0</v>
      </c>
      <c r="L29" s="54">
        <v>0</v>
      </c>
      <c r="M29" s="33"/>
    </row>
    <row r="30" spans="1:13" s="34" customFormat="1" ht="61.5" customHeight="1" x14ac:dyDescent="0.25">
      <c r="A30" s="32"/>
      <c r="B30" s="63" t="s">
        <v>58</v>
      </c>
      <c r="C30" s="63"/>
      <c r="D30" s="52">
        <f>D31</f>
        <v>43410</v>
      </c>
      <c r="E30" s="52">
        <f t="shared" ref="E30:F30" si="10">E31</f>
        <v>26490.799999999996</v>
      </c>
      <c r="F30" s="52">
        <f t="shared" si="10"/>
        <v>69900.799999999988</v>
      </c>
      <c r="G30" s="53">
        <v>0</v>
      </c>
      <c r="H30" s="52">
        <v>0</v>
      </c>
      <c r="I30" s="52">
        <f t="shared" si="2"/>
        <v>0</v>
      </c>
      <c r="J30" s="53">
        <v>0</v>
      </c>
      <c r="K30" s="52">
        <v>0</v>
      </c>
      <c r="L30" s="52">
        <f t="shared" si="3"/>
        <v>0</v>
      </c>
      <c r="M30" s="33"/>
    </row>
    <row r="31" spans="1:13" s="14" customFormat="1" ht="39.75" customHeight="1" x14ac:dyDescent="0.25">
      <c r="A31" s="38"/>
      <c r="B31" s="61" t="s">
        <v>5</v>
      </c>
      <c r="C31" s="61"/>
      <c r="D31" s="54">
        <v>43410</v>
      </c>
      <c r="E31" s="54">
        <f>SUM(E32:E36)</f>
        <v>26490.799999999996</v>
      </c>
      <c r="F31" s="54">
        <f t="shared" si="4"/>
        <v>69900.799999999988</v>
      </c>
      <c r="G31" s="55">
        <v>0</v>
      </c>
      <c r="H31" s="54">
        <v>0</v>
      </c>
      <c r="I31" s="54">
        <f t="shared" si="2"/>
        <v>0</v>
      </c>
      <c r="J31" s="55">
        <v>0</v>
      </c>
      <c r="K31" s="54">
        <v>0</v>
      </c>
      <c r="L31" s="54">
        <f t="shared" si="3"/>
        <v>0</v>
      </c>
      <c r="M31" s="7"/>
    </row>
    <row r="32" spans="1:13" s="37" customFormat="1" ht="31.5" x14ac:dyDescent="0.25">
      <c r="A32" s="35"/>
      <c r="B32" s="49" t="s">
        <v>18</v>
      </c>
      <c r="C32" s="15" t="s">
        <v>19</v>
      </c>
      <c r="D32" s="55">
        <v>300</v>
      </c>
      <c r="E32" s="55">
        <v>2123.6</v>
      </c>
      <c r="F32" s="55">
        <f t="shared" si="4"/>
        <v>2423.6</v>
      </c>
      <c r="G32" s="55">
        <v>0</v>
      </c>
      <c r="H32" s="55">
        <v>0</v>
      </c>
      <c r="I32" s="55">
        <f t="shared" si="2"/>
        <v>0</v>
      </c>
      <c r="J32" s="55">
        <v>0</v>
      </c>
      <c r="K32" s="55">
        <v>0</v>
      </c>
      <c r="L32" s="55">
        <f t="shared" si="3"/>
        <v>0</v>
      </c>
      <c r="M32" s="66" t="s">
        <v>78</v>
      </c>
    </row>
    <row r="33" spans="1:13" s="37" customFormat="1" ht="15.75" x14ac:dyDescent="0.25">
      <c r="A33" s="35"/>
      <c r="B33" s="57" t="s">
        <v>45</v>
      </c>
      <c r="C33" s="15" t="s">
        <v>46</v>
      </c>
      <c r="D33" s="55">
        <v>19544</v>
      </c>
      <c r="E33" s="55">
        <v>9395</v>
      </c>
      <c r="F33" s="55">
        <f t="shared" si="4"/>
        <v>28939</v>
      </c>
      <c r="G33" s="55">
        <v>0</v>
      </c>
      <c r="H33" s="55">
        <v>0</v>
      </c>
      <c r="I33" s="55">
        <f t="shared" si="2"/>
        <v>0</v>
      </c>
      <c r="J33" s="55">
        <v>0</v>
      </c>
      <c r="K33" s="55">
        <v>0</v>
      </c>
      <c r="L33" s="55">
        <f t="shared" si="3"/>
        <v>0</v>
      </c>
      <c r="M33" s="66"/>
    </row>
    <row r="34" spans="1:13" s="37" customFormat="1" ht="15.75" x14ac:dyDescent="0.25">
      <c r="A34" s="35"/>
      <c r="B34" s="57"/>
      <c r="C34" s="15" t="s">
        <v>47</v>
      </c>
      <c r="D34" s="55">
        <v>19566</v>
      </c>
      <c r="E34" s="55">
        <v>13149</v>
      </c>
      <c r="F34" s="55">
        <f t="shared" si="4"/>
        <v>32715</v>
      </c>
      <c r="G34" s="55">
        <v>0</v>
      </c>
      <c r="H34" s="55">
        <v>0</v>
      </c>
      <c r="I34" s="55">
        <f t="shared" si="2"/>
        <v>0</v>
      </c>
      <c r="J34" s="55">
        <v>0</v>
      </c>
      <c r="K34" s="55">
        <v>0</v>
      </c>
      <c r="L34" s="55">
        <f t="shared" si="3"/>
        <v>0</v>
      </c>
      <c r="M34" s="66"/>
    </row>
    <row r="35" spans="1:13" s="37" customFormat="1" ht="31.5" x14ac:dyDescent="0.25">
      <c r="A35" s="35"/>
      <c r="B35" s="49" t="s">
        <v>20</v>
      </c>
      <c r="C35" s="15" t="s">
        <v>48</v>
      </c>
      <c r="D35" s="55">
        <v>0</v>
      </c>
      <c r="E35" s="55">
        <v>883.6</v>
      </c>
      <c r="F35" s="55">
        <f t="shared" si="4"/>
        <v>883.6</v>
      </c>
      <c r="G35" s="55">
        <v>0</v>
      </c>
      <c r="H35" s="55">
        <v>0</v>
      </c>
      <c r="I35" s="55">
        <f t="shared" si="2"/>
        <v>0</v>
      </c>
      <c r="J35" s="55">
        <v>0</v>
      </c>
      <c r="K35" s="55">
        <v>0</v>
      </c>
      <c r="L35" s="55">
        <f t="shared" si="3"/>
        <v>0</v>
      </c>
      <c r="M35" s="66"/>
    </row>
    <row r="36" spans="1:13" s="37" customFormat="1" ht="31.5" x14ac:dyDescent="0.25">
      <c r="A36" s="35"/>
      <c r="B36" s="49" t="s">
        <v>37</v>
      </c>
      <c r="C36" s="15" t="s">
        <v>49</v>
      </c>
      <c r="D36" s="55">
        <v>0</v>
      </c>
      <c r="E36" s="55">
        <v>939.6</v>
      </c>
      <c r="F36" s="55">
        <f t="shared" si="4"/>
        <v>939.6</v>
      </c>
      <c r="G36" s="55">
        <v>0</v>
      </c>
      <c r="H36" s="55">
        <v>0</v>
      </c>
      <c r="I36" s="55">
        <f t="shared" si="2"/>
        <v>0</v>
      </c>
      <c r="J36" s="55">
        <v>0</v>
      </c>
      <c r="K36" s="55">
        <v>0</v>
      </c>
      <c r="L36" s="55">
        <f t="shared" si="3"/>
        <v>0</v>
      </c>
      <c r="M36" s="66"/>
    </row>
    <row r="37" spans="1:13" s="34" customFormat="1" ht="54" customHeight="1" x14ac:dyDescent="0.25">
      <c r="A37" s="32"/>
      <c r="B37" s="63" t="s">
        <v>59</v>
      </c>
      <c r="C37" s="63"/>
      <c r="D37" s="52">
        <f>D38</f>
        <v>20857.099999999999</v>
      </c>
      <c r="E37" s="52">
        <f t="shared" ref="E37:F37" si="11">E38</f>
        <v>8733.1</v>
      </c>
      <c r="F37" s="52">
        <f t="shared" si="11"/>
        <v>29590.199999999997</v>
      </c>
      <c r="G37" s="53">
        <v>0</v>
      </c>
      <c r="H37" s="52">
        <v>0</v>
      </c>
      <c r="I37" s="52">
        <f t="shared" si="2"/>
        <v>0</v>
      </c>
      <c r="J37" s="53">
        <v>0</v>
      </c>
      <c r="K37" s="52">
        <v>0</v>
      </c>
      <c r="L37" s="52">
        <f t="shared" si="3"/>
        <v>0</v>
      </c>
      <c r="M37" s="33"/>
    </row>
    <row r="38" spans="1:13" s="14" customFormat="1" ht="36.75" customHeight="1" x14ac:dyDescent="0.25">
      <c r="A38" s="38"/>
      <c r="B38" s="61" t="s">
        <v>4</v>
      </c>
      <c r="C38" s="61"/>
      <c r="D38" s="54">
        <v>20857.099999999999</v>
      </c>
      <c r="E38" s="54">
        <f>E39+E40+E41+E42</f>
        <v>8733.1</v>
      </c>
      <c r="F38" s="54">
        <f t="shared" si="4"/>
        <v>29590.199999999997</v>
      </c>
      <c r="G38" s="55">
        <v>0</v>
      </c>
      <c r="H38" s="54">
        <v>0</v>
      </c>
      <c r="I38" s="54">
        <f t="shared" si="2"/>
        <v>0</v>
      </c>
      <c r="J38" s="55">
        <v>0</v>
      </c>
      <c r="K38" s="54">
        <v>0</v>
      </c>
      <c r="L38" s="54">
        <f t="shared" si="3"/>
        <v>0</v>
      </c>
      <c r="M38" s="36"/>
    </row>
    <row r="39" spans="1:13" s="37" customFormat="1" ht="47.25" x14ac:dyDescent="0.25">
      <c r="A39" s="35"/>
      <c r="B39" s="49" t="s">
        <v>20</v>
      </c>
      <c r="C39" s="15" t="s">
        <v>23</v>
      </c>
      <c r="D39" s="55">
        <v>4738.1000000000004</v>
      </c>
      <c r="E39" s="55">
        <v>893</v>
      </c>
      <c r="F39" s="55">
        <f t="shared" si="4"/>
        <v>5631.1</v>
      </c>
      <c r="G39" s="55">
        <v>0</v>
      </c>
      <c r="H39" s="55">
        <v>0</v>
      </c>
      <c r="I39" s="55">
        <f t="shared" si="2"/>
        <v>0</v>
      </c>
      <c r="J39" s="55">
        <v>0</v>
      </c>
      <c r="K39" s="55">
        <v>0</v>
      </c>
      <c r="L39" s="55">
        <f t="shared" si="3"/>
        <v>0</v>
      </c>
      <c r="M39" s="19" t="s">
        <v>81</v>
      </c>
    </row>
    <row r="40" spans="1:13" s="37" customFormat="1" ht="47.25" x14ac:dyDescent="0.25">
      <c r="A40" s="35"/>
      <c r="B40" s="49" t="s">
        <v>21</v>
      </c>
      <c r="C40" s="15" t="s">
        <v>24</v>
      </c>
      <c r="D40" s="55">
        <v>7102</v>
      </c>
      <c r="E40" s="55">
        <v>1408</v>
      </c>
      <c r="F40" s="55">
        <f t="shared" si="4"/>
        <v>8510</v>
      </c>
      <c r="G40" s="55">
        <v>0</v>
      </c>
      <c r="H40" s="55">
        <v>0</v>
      </c>
      <c r="I40" s="55">
        <f t="shared" si="2"/>
        <v>0</v>
      </c>
      <c r="J40" s="55">
        <v>0</v>
      </c>
      <c r="K40" s="55">
        <v>0</v>
      </c>
      <c r="L40" s="55">
        <f t="shared" si="3"/>
        <v>0</v>
      </c>
      <c r="M40" s="66" t="s">
        <v>66</v>
      </c>
    </row>
    <row r="41" spans="1:13" s="37" customFormat="1" ht="47.25" x14ac:dyDescent="0.25">
      <c r="A41" s="35"/>
      <c r="B41" s="49" t="s">
        <v>22</v>
      </c>
      <c r="C41" s="15" t="s">
        <v>25</v>
      </c>
      <c r="D41" s="55">
        <v>9017</v>
      </c>
      <c r="E41" s="55">
        <v>1728.6</v>
      </c>
      <c r="F41" s="55">
        <f t="shared" si="4"/>
        <v>10745.6</v>
      </c>
      <c r="G41" s="55">
        <v>0</v>
      </c>
      <c r="H41" s="55">
        <v>0</v>
      </c>
      <c r="I41" s="55">
        <f t="shared" si="2"/>
        <v>0</v>
      </c>
      <c r="J41" s="55">
        <v>0</v>
      </c>
      <c r="K41" s="55">
        <v>0</v>
      </c>
      <c r="L41" s="55">
        <f t="shared" si="3"/>
        <v>0</v>
      </c>
      <c r="M41" s="66"/>
    </row>
    <row r="42" spans="1:13" s="37" customFormat="1" ht="63" x14ac:dyDescent="0.25">
      <c r="A42" s="35"/>
      <c r="B42" s="49" t="s">
        <v>18</v>
      </c>
      <c r="C42" s="15" t="s">
        <v>50</v>
      </c>
      <c r="D42" s="55">
        <v>0</v>
      </c>
      <c r="E42" s="55">
        <v>4703.5</v>
      </c>
      <c r="F42" s="55">
        <f t="shared" si="4"/>
        <v>4703.5</v>
      </c>
      <c r="G42" s="55">
        <v>0</v>
      </c>
      <c r="H42" s="55">
        <v>0</v>
      </c>
      <c r="I42" s="55">
        <f t="shared" si="2"/>
        <v>0</v>
      </c>
      <c r="J42" s="55">
        <v>0</v>
      </c>
      <c r="K42" s="55">
        <v>0</v>
      </c>
      <c r="L42" s="55">
        <f t="shared" si="3"/>
        <v>0</v>
      </c>
      <c r="M42" s="66"/>
    </row>
    <row r="43" spans="1:13" s="34" customFormat="1" ht="40.5" customHeight="1" x14ac:dyDescent="0.25">
      <c r="A43" s="32"/>
      <c r="B43" s="63" t="s">
        <v>60</v>
      </c>
      <c r="C43" s="63"/>
      <c r="D43" s="52">
        <f>D44</f>
        <v>0</v>
      </c>
      <c r="E43" s="52">
        <f t="shared" ref="E43:F43" si="12">E44</f>
        <v>5182.2</v>
      </c>
      <c r="F43" s="52">
        <f t="shared" si="12"/>
        <v>5182.2</v>
      </c>
      <c r="G43" s="53">
        <v>0</v>
      </c>
      <c r="H43" s="52">
        <v>0</v>
      </c>
      <c r="I43" s="52">
        <f t="shared" si="2"/>
        <v>0</v>
      </c>
      <c r="J43" s="53">
        <v>0</v>
      </c>
      <c r="K43" s="52">
        <v>0</v>
      </c>
      <c r="L43" s="52">
        <f t="shared" si="3"/>
        <v>0</v>
      </c>
      <c r="M43" s="22"/>
    </row>
    <row r="44" spans="1:13" s="14" customFormat="1" ht="15.75" x14ac:dyDescent="0.25">
      <c r="A44" s="38"/>
      <c r="B44" s="61" t="s">
        <v>3</v>
      </c>
      <c r="C44" s="61"/>
      <c r="D44" s="54">
        <v>0</v>
      </c>
      <c r="E44" s="54">
        <f>E45+E46</f>
        <v>5182.2</v>
      </c>
      <c r="F44" s="54">
        <f t="shared" si="4"/>
        <v>5182.2</v>
      </c>
      <c r="G44" s="55">
        <v>0</v>
      </c>
      <c r="H44" s="54">
        <v>0</v>
      </c>
      <c r="I44" s="54">
        <f t="shared" si="2"/>
        <v>0</v>
      </c>
      <c r="J44" s="55">
        <v>0</v>
      </c>
      <c r="K44" s="54">
        <v>0</v>
      </c>
      <c r="L44" s="54">
        <f t="shared" si="3"/>
        <v>0</v>
      </c>
      <c r="M44" s="6"/>
    </row>
    <row r="45" spans="1:13" s="37" customFormat="1" ht="47.25" x14ac:dyDescent="0.25">
      <c r="A45" s="35"/>
      <c r="B45" s="57" t="s">
        <v>20</v>
      </c>
      <c r="C45" s="49" t="s">
        <v>51</v>
      </c>
      <c r="D45" s="55">
        <v>0</v>
      </c>
      <c r="E45" s="55">
        <v>2558.6</v>
      </c>
      <c r="F45" s="55">
        <f t="shared" si="4"/>
        <v>2558.6</v>
      </c>
      <c r="G45" s="55">
        <v>0</v>
      </c>
      <c r="H45" s="55">
        <v>0</v>
      </c>
      <c r="I45" s="55">
        <f t="shared" si="2"/>
        <v>0</v>
      </c>
      <c r="J45" s="55">
        <v>0</v>
      </c>
      <c r="K45" s="55">
        <v>0</v>
      </c>
      <c r="L45" s="55">
        <f t="shared" si="3"/>
        <v>0</v>
      </c>
      <c r="M45" s="66" t="s">
        <v>82</v>
      </c>
    </row>
    <row r="46" spans="1:13" s="37" customFormat="1" ht="47.25" x14ac:dyDescent="0.25">
      <c r="A46" s="35"/>
      <c r="B46" s="57"/>
      <c r="C46" s="49" t="s">
        <v>52</v>
      </c>
      <c r="D46" s="55">
        <v>0</v>
      </c>
      <c r="E46" s="55">
        <v>2623.6</v>
      </c>
      <c r="F46" s="55">
        <f t="shared" si="4"/>
        <v>2623.6</v>
      </c>
      <c r="G46" s="55">
        <v>0</v>
      </c>
      <c r="H46" s="55">
        <v>0</v>
      </c>
      <c r="I46" s="55">
        <f t="shared" si="2"/>
        <v>0</v>
      </c>
      <c r="J46" s="55">
        <v>0</v>
      </c>
      <c r="K46" s="55">
        <v>0</v>
      </c>
      <c r="L46" s="55">
        <f t="shared" si="3"/>
        <v>0</v>
      </c>
      <c r="M46" s="66"/>
    </row>
    <row r="47" spans="1:13" s="44" customFormat="1" ht="44.25" customHeight="1" x14ac:dyDescent="0.25">
      <c r="A47" s="43"/>
      <c r="B47" s="64" t="s">
        <v>31</v>
      </c>
      <c r="C47" s="64"/>
      <c r="D47" s="52">
        <f>D48</f>
        <v>1348428.5</v>
      </c>
      <c r="E47" s="52">
        <f t="shared" ref="E47:F48" si="13">E48</f>
        <v>750922.3</v>
      </c>
      <c r="F47" s="52">
        <f t="shared" si="13"/>
        <v>2099350.7999999998</v>
      </c>
      <c r="G47" s="52">
        <f>G48</f>
        <v>2365194</v>
      </c>
      <c r="H47" s="52">
        <f t="shared" ref="H47:L48" si="14">H48</f>
        <v>0</v>
      </c>
      <c r="I47" s="52">
        <f t="shared" si="14"/>
        <v>2365194</v>
      </c>
      <c r="J47" s="52">
        <f t="shared" si="14"/>
        <v>3052196.8</v>
      </c>
      <c r="K47" s="52">
        <f t="shared" si="14"/>
        <v>0</v>
      </c>
      <c r="L47" s="52">
        <f t="shared" si="14"/>
        <v>3052196.8</v>
      </c>
      <c r="M47" s="46"/>
    </row>
    <row r="48" spans="1:13" s="44" customFormat="1" ht="58.5" customHeight="1" x14ac:dyDescent="0.25">
      <c r="A48" s="43"/>
      <c r="B48" s="62" t="s">
        <v>60</v>
      </c>
      <c r="C48" s="62"/>
      <c r="D48" s="52">
        <f>D49</f>
        <v>1348428.5</v>
      </c>
      <c r="E48" s="52">
        <f t="shared" si="13"/>
        <v>750922.3</v>
      </c>
      <c r="F48" s="52">
        <f t="shared" si="13"/>
        <v>2099350.7999999998</v>
      </c>
      <c r="G48" s="52">
        <f>G49</f>
        <v>2365194</v>
      </c>
      <c r="H48" s="52">
        <f t="shared" si="14"/>
        <v>0</v>
      </c>
      <c r="I48" s="52">
        <f t="shared" si="14"/>
        <v>2365194</v>
      </c>
      <c r="J48" s="52">
        <f t="shared" si="14"/>
        <v>3052196.8</v>
      </c>
      <c r="K48" s="52">
        <f t="shared" si="14"/>
        <v>0</v>
      </c>
      <c r="L48" s="52">
        <f t="shared" si="14"/>
        <v>3052196.8</v>
      </c>
      <c r="M48" s="47"/>
    </row>
    <row r="49" spans="1:13" s="44" customFormat="1" ht="16.5" customHeight="1" x14ac:dyDescent="0.25">
      <c r="A49" s="43"/>
      <c r="B49" s="60" t="s">
        <v>2</v>
      </c>
      <c r="C49" s="60"/>
      <c r="D49" s="54">
        <f>1168078.5+180350</f>
        <v>1348428.5</v>
      </c>
      <c r="E49" s="54">
        <f>E50+E51</f>
        <v>750922.3</v>
      </c>
      <c r="F49" s="54">
        <f t="shared" ref="F49:F51" si="15">D49+E49</f>
        <v>2099350.7999999998</v>
      </c>
      <c r="G49" s="54">
        <v>2365194</v>
      </c>
      <c r="H49" s="54">
        <v>0</v>
      </c>
      <c r="I49" s="54">
        <f t="shared" si="2"/>
        <v>2365194</v>
      </c>
      <c r="J49" s="54">
        <v>3052196.8</v>
      </c>
      <c r="K49" s="54">
        <v>0</v>
      </c>
      <c r="L49" s="54">
        <f t="shared" si="3"/>
        <v>3052196.8</v>
      </c>
      <c r="M49" s="48"/>
    </row>
    <row r="50" spans="1:13" s="44" customFormat="1" ht="78.75" x14ac:dyDescent="0.25">
      <c r="A50" s="43"/>
      <c r="B50" s="24" t="s">
        <v>36</v>
      </c>
      <c r="C50" s="23" t="s">
        <v>64</v>
      </c>
      <c r="D50" s="54">
        <v>619279.69999999995</v>
      </c>
      <c r="E50" s="54">
        <v>498760.3</v>
      </c>
      <c r="F50" s="54">
        <f t="shared" si="15"/>
        <v>1118040</v>
      </c>
      <c r="G50" s="54"/>
      <c r="H50" s="54"/>
      <c r="I50" s="54">
        <f t="shared" si="2"/>
        <v>0</v>
      </c>
      <c r="J50" s="54"/>
      <c r="K50" s="54"/>
      <c r="L50" s="54">
        <f t="shared" si="3"/>
        <v>0</v>
      </c>
      <c r="M50" s="46" t="s">
        <v>83</v>
      </c>
    </row>
    <row r="51" spans="1:13" s="44" customFormat="1" ht="31.5" x14ac:dyDescent="0.25">
      <c r="A51" s="43"/>
      <c r="B51" s="24" t="s">
        <v>16</v>
      </c>
      <c r="C51" s="23" t="s">
        <v>65</v>
      </c>
      <c r="D51" s="54">
        <f>493198.8+180350</f>
        <v>673548.80000000005</v>
      </c>
      <c r="E51" s="54">
        <f>432512-180350</f>
        <v>252162</v>
      </c>
      <c r="F51" s="54">
        <f t="shared" si="15"/>
        <v>925710.8</v>
      </c>
      <c r="G51" s="54"/>
      <c r="H51" s="54"/>
      <c r="I51" s="54">
        <f t="shared" si="2"/>
        <v>0</v>
      </c>
      <c r="J51" s="54"/>
      <c r="K51" s="54"/>
      <c r="L51" s="54">
        <f t="shared" si="3"/>
        <v>0</v>
      </c>
      <c r="M51" s="46" t="s">
        <v>84</v>
      </c>
    </row>
    <row r="52" spans="1:13" s="45" customFormat="1" ht="15.75" x14ac:dyDescent="0.25">
      <c r="A52" s="25"/>
      <c r="B52" s="20" t="s">
        <v>0</v>
      </c>
      <c r="C52" s="16"/>
      <c r="D52" s="53">
        <f>D47+D7</f>
        <v>2212015.1</v>
      </c>
      <c r="E52" s="53">
        <f t="shared" ref="E52:L52" si="16">E47+E7</f>
        <v>1649749.9</v>
      </c>
      <c r="F52" s="53">
        <f t="shared" si="16"/>
        <v>3861765</v>
      </c>
      <c r="G52" s="53">
        <f t="shared" si="16"/>
        <v>2761753.2</v>
      </c>
      <c r="H52" s="53">
        <f t="shared" si="16"/>
        <v>-115790.6</v>
      </c>
      <c r="I52" s="53">
        <f t="shared" si="16"/>
        <v>2645962.6</v>
      </c>
      <c r="J52" s="53">
        <f t="shared" si="16"/>
        <v>3366822.0999999996</v>
      </c>
      <c r="K52" s="53">
        <f t="shared" si="16"/>
        <v>-107400.1</v>
      </c>
      <c r="L52" s="53">
        <f t="shared" si="16"/>
        <v>3259422</v>
      </c>
      <c r="M52" s="16"/>
    </row>
  </sheetData>
  <autoFilter ref="A6:IL52"/>
  <mergeCells count="32">
    <mergeCell ref="M45:M46"/>
    <mergeCell ref="M40:M42"/>
    <mergeCell ref="M32:M36"/>
    <mergeCell ref="B7:C7"/>
    <mergeCell ref="B8:C8"/>
    <mergeCell ref="B9:C9"/>
    <mergeCell ref="B12:C12"/>
    <mergeCell ref="B13:C13"/>
    <mergeCell ref="B19:C19"/>
    <mergeCell ref="B20:C20"/>
    <mergeCell ref="M16:M17"/>
    <mergeCell ref="B24:C24"/>
    <mergeCell ref="B28:C28"/>
    <mergeCell ref="B30:C30"/>
    <mergeCell ref="B49:C49"/>
    <mergeCell ref="B31:C31"/>
    <mergeCell ref="B48:C48"/>
    <mergeCell ref="B43:C43"/>
    <mergeCell ref="B44:C44"/>
    <mergeCell ref="B47:C47"/>
    <mergeCell ref="B33:B34"/>
    <mergeCell ref="B45:B46"/>
    <mergeCell ref="B37:C37"/>
    <mergeCell ref="B38:C38"/>
    <mergeCell ref="C2:M3"/>
    <mergeCell ref="B29:C29"/>
    <mergeCell ref="B25:C25"/>
    <mergeCell ref="D5:F5"/>
    <mergeCell ref="G5:I5"/>
    <mergeCell ref="J5:L5"/>
    <mergeCell ref="B5:C6"/>
    <mergeCell ref="M5:M6"/>
  </mergeCells>
  <pageMargins left="0.39370078740157483" right="0.39370078740157483" top="0.15748031496062992" bottom="0.27559055118110237" header="0.15748031496062992" footer="0.15748031496062992"/>
  <pageSetup paperSize="9" scale="46" firstPageNumber="2758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Смирных Елена Валентиновна</cp:lastModifiedBy>
  <cp:lastPrinted>2018-03-16T09:49:57Z</cp:lastPrinted>
  <dcterms:created xsi:type="dcterms:W3CDTF">2017-09-12T09:48:26Z</dcterms:created>
  <dcterms:modified xsi:type="dcterms:W3CDTF">2018-03-16T09:50:09Z</dcterms:modified>
</cp:coreProperties>
</file>